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30" windowWidth="12465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<sst xmlns="http://schemas.openxmlformats.org/spreadsheetml/2006/main" count="75" uniqueCount="64">
  <si>
    <t>Application Specifications</t>
  </si>
  <si>
    <t>Vin</t>
  </si>
  <si>
    <t>V</t>
  </si>
  <si>
    <t>Vo</t>
  </si>
  <si>
    <t>Nominal Output voltage</t>
  </si>
  <si>
    <t>Don</t>
  </si>
  <si>
    <t>Doff</t>
  </si>
  <si>
    <t>%</t>
  </si>
  <si>
    <t>Nominal Intput Voltage</t>
  </si>
  <si>
    <t>Switching Frequency</t>
  </si>
  <si>
    <t>Fosc</t>
  </si>
  <si>
    <t>mA</t>
  </si>
  <si>
    <t>Nominal Output current</t>
  </si>
  <si>
    <t>Inductor Section</t>
  </si>
  <si>
    <t>η</t>
  </si>
  <si>
    <r>
      <t>L</t>
    </r>
    <r>
      <rPr>
        <vertAlign val="subscript"/>
        <sz val="11"/>
        <color indexed="8"/>
        <rFont val="Arial"/>
        <family val="2"/>
      </rPr>
      <t>CCM</t>
    </r>
    <r>
      <rPr>
        <sz val="11"/>
        <color indexed="8"/>
        <rFont val="Arial"/>
        <family val="2"/>
      </rPr>
      <t>(min)</t>
    </r>
  </si>
  <si>
    <t>uH</t>
  </si>
  <si>
    <t>Expected Efficieny</t>
  </si>
  <si>
    <t>Minimum Value of Inductor in CCM</t>
  </si>
  <si>
    <t>A</t>
  </si>
  <si>
    <t>Inductor Peak Current</t>
  </si>
  <si>
    <t>LED Channel Current</t>
  </si>
  <si>
    <t>Calculated</t>
  </si>
  <si>
    <t>User Entry</t>
  </si>
  <si>
    <r>
      <t>I</t>
    </r>
    <r>
      <rPr>
        <sz val="9"/>
        <color indexed="8"/>
        <rFont val="Arial"/>
        <family val="2"/>
      </rPr>
      <t>L</t>
    </r>
    <r>
      <rPr>
        <sz val="11"/>
        <color indexed="8"/>
        <rFont val="Arial"/>
        <family val="2"/>
      </rPr>
      <t>peak</t>
    </r>
  </si>
  <si>
    <t>L</t>
  </si>
  <si>
    <t>Actual Value</t>
  </si>
  <si>
    <r>
      <t>I</t>
    </r>
    <r>
      <rPr>
        <sz val="9"/>
        <color indexed="8"/>
        <rFont val="Arial"/>
        <family val="2"/>
      </rPr>
      <t>LED</t>
    </r>
  </si>
  <si>
    <r>
      <t>C</t>
    </r>
    <r>
      <rPr>
        <sz val="11"/>
        <color indexed="8"/>
        <rFont val="Arial"/>
        <family val="2"/>
      </rPr>
      <t>hannels</t>
    </r>
  </si>
  <si>
    <r>
      <t>S</t>
    </r>
    <r>
      <rPr>
        <sz val="11"/>
        <color indexed="8"/>
        <rFont val="Arial"/>
        <family val="2"/>
      </rPr>
      <t>trings</t>
    </r>
  </si>
  <si>
    <r>
      <t>Io</t>
    </r>
    <r>
      <rPr>
        <sz val="11"/>
        <color indexed="8"/>
        <rFont val="Arial"/>
        <family val="2"/>
      </rPr>
      <t>(Total)</t>
    </r>
  </si>
  <si>
    <t>Channels:</t>
  </si>
  <si>
    <t>Output Current per Channel :</t>
  </si>
  <si>
    <t>Output Voltage:</t>
  </si>
  <si>
    <t>ILED</t>
  </si>
  <si>
    <t>ILpeak</t>
  </si>
  <si>
    <t>Strings</t>
  </si>
  <si>
    <t>A</t>
  </si>
  <si>
    <t xml:space="preserve">Final BOM </t>
  </si>
  <si>
    <t>V</t>
  </si>
  <si>
    <t>Input Voltage:</t>
  </si>
  <si>
    <t>Vin</t>
  </si>
  <si>
    <t>kHz</t>
  </si>
  <si>
    <t>String</t>
  </si>
  <si>
    <t>Cout Selection</t>
  </si>
  <si>
    <r>
      <rPr>
        <sz val="11"/>
        <color indexed="8"/>
        <rFont val="宋体"/>
        <family val="0"/>
      </rPr>
      <t>△</t>
    </r>
    <r>
      <rPr>
        <sz val="11"/>
        <color indexed="8"/>
        <rFont val="Arial"/>
        <family val="2"/>
      </rPr>
      <t>Vo</t>
    </r>
  </si>
  <si>
    <t>Output Ripple Voltage</t>
  </si>
  <si>
    <r>
      <t>C</t>
    </r>
    <r>
      <rPr>
        <sz val="11"/>
        <color indexed="8"/>
        <rFont val="Arial"/>
        <family val="2"/>
      </rPr>
      <t>out</t>
    </r>
  </si>
  <si>
    <r>
      <t>u</t>
    </r>
    <r>
      <rPr>
        <sz val="11"/>
        <color indexed="8"/>
        <rFont val="Arial"/>
        <family val="2"/>
      </rPr>
      <t>F</t>
    </r>
  </si>
  <si>
    <t>Cout</t>
  </si>
  <si>
    <t>uF</t>
  </si>
  <si>
    <t>AP3019A Design Calculator</t>
  </si>
  <si>
    <t>AP3019A Specifications</t>
  </si>
  <si>
    <r>
      <t>f</t>
    </r>
    <r>
      <rPr>
        <sz val="11"/>
        <color indexed="8"/>
        <rFont val="Arial"/>
        <family val="2"/>
      </rPr>
      <t>ixed switching frequency</t>
    </r>
  </si>
  <si>
    <t>Minimum Output Capacitance</t>
  </si>
  <si>
    <t>Output Capacitor</t>
  </si>
  <si>
    <t>Inductor Parameter:</t>
  </si>
  <si>
    <t>FB Resistor Setting</t>
  </si>
  <si>
    <r>
      <t>R</t>
    </r>
    <r>
      <rPr>
        <sz val="9"/>
        <color indexed="8"/>
        <rFont val="Arial"/>
        <family val="2"/>
      </rPr>
      <t>FB</t>
    </r>
  </si>
  <si>
    <t>Ω</t>
  </si>
  <si>
    <t>FB Sense Resistor</t>
  </si>
  <si>
    <t>FB Resistor Setting</t>
  </si>
  <si>
    <t>RFB</t>
  </si>
  <si>
    <t>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</si>
</sst>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000000_ "/>
    <numFmt numFmtId="179" formatCode="0.0000_ "/>
    <numFmt numFmtId="180" formatCode="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b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 Unicode MS"/>
      <family val="2"/>
    </font>
    <font>
      <b/>
      <sz val="11"/>
      <color indexed="18"/>
      <name val="Arial"/>
      <family val="2"/>
    </font>
    <font>
      <sz val="11"/>
      <color indexed="9"/>
      <name val="Arial Unicode MS"/>
      <family val="2"/>
    </font>
    <font>
      <b/>
      <sz val="12"/>
      <name val="Arial Unicode MS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9"/>
      <name val="Arial"/>
      <family val="2"/>
    </font>
    <font>
      <b/>
      <sz val="12"/>
      <color indexed="8"/>
      <name val="宋体"/>
      <family val="0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rgb="FFFFFFFF"/>
      <name val="Arial"/>
      <family val="2"/>
    </font>
    <font>
      <b/>
      <sz val="12"/>
      <color rgb="FF000000"/>
      <name val="宋体"/>
      <family val="0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C6C6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ADC0C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FFFFFF"/>
      </left>
      <right>
        <color indexed="63"/>
      </right>
      <top style="medium">
        <color rgb="FFFFFFFF"/>
      </top>
      <bottom style="thick">
        <color rgb="FFFFFFFF"/>
      </bottom>
    </border>
    <border>
      <left>
        <color indexed="63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" fillId="32" borderId="9" applyNumberFormat="0" applyFont="0" applyAlignment="0" applyProtection="0"/>
  </cellStyleXfs>
  <cellXfs count="79"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13" fillId="0" borderId="0" xfId="0" applyFont="1" applyAlignment="1">
      <alignment vertical="center"/>
    </xf>
    <xf numFmtId="0" fontId="6" fillId="35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36" borderId="0" xfId="0" applyFont="1" applyFill="1" applyAlignment="1" applyProtection="1">
      <alignment/>
      <protection/>
    </xf>
    <xf numFmtId="0" fontId="13" fillId="37" borderId="0" xfId="0" applyFont="1" applyFill="1" applyAlignment="1">
      <alignment/>
    </xf>
    <xf numFmtId="0" fontId="6" fillId="35" borderId="10" xfId="0" applyFont="1" applyFill="1" applyBorder="1" applyAlignment="1">
      <alignment vertical="center"/>
    </xf>
    <xf numFmtId="0" fontId="14" fillId="35" borderId="10" xfId="0" applyFont="1" applyFill="1" applyBorder="1" applyAlignment="1">
      <alignment vertical="center"/>
    </xf>
    <xf numFmtId="0" fontId="14" fillId="35" borderId="1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/>
    </xf>
    <xf numFmtId="0" fontId="6" fillId="35" borderId="10" xfId="0" applyFont="1" applyFill="1" applyBorder="1" applyAlignment="1">
      <alignment vertical="center"/>
    </xf>
    <xf numFmtId="0" fontId="16" fillId="35" borderId="10" xfId="0" applyFont="1" applyFill="1" applyBorder="1" applyAlignment="1">
      <alignment vertical="center"/>
    </xf>
    <xf numFmtId="176" fontId="16" fillId="35" borderId="10" xfId="0" applyNumberFormat="1" applyFont="1" applyFill="1" applyBorder="1" applyAlignment="1">
      <alignment vertical="center"/>
    </xf>
    <xf numFmtId="179" fontId="16" fillId="35" borderId="10" xfId="0" applyNumberFormat="1" applyFont="1" applyFill="1" applyBorder="1" applyAlignment="1">
      <alignment vertical="center"/>
    </xf>
    <xf numFmtId="0" fontId="17" fillId="35" borderId="10" xfId="0" applyFont="1" applyFill="1" applyBorder="1" applyAlignment="1">
      <alignment horizontal="left" vertical="center"/>
    </xf>
    <xf numFmtId="0" fontId="15" fillId="38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 vertical="center"/>
    </xf>
    <xf numFmtId="0" fontId="18" fillId="38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0" fontId="6" fillId="36" borderId="10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6" fillId="37" borderId="10" xfId="0" applyFont="1" applyFill="1" applyBorder="1" applyAlignment="1">
      <alignment vertical="center"/>
    </xf>
    <xf numFmtId="179" fontId="6" fillId="37" borderId="10" xfId="0" applyNumberFormat="1" applyFont="1" applyFill="1" applyBorder="1" applyAlignment="1" applyProtection="1">
      <alignment vertical="center"/>
      <protection/>
    </xf>
    <xf numFmtId="179" fontId="6" fillId="37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/>
    </xf>
    <xf numFmtId="0" fontId="6" fillId="36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179" fontId="6" fillId="37" borderId="10" xfId="0" applyNumberFormat="1" applyFont="1" applyFill="1" applyBorder="1" applyAlignment="1" applyProtection="1">
      <alignment vertical="center"/>
      <protection/>
    </xf>
    <xf numFmtId="0" fontId="6" fillId="37" borderId="10" xfId="0" applyFont="1" applyFill="1" applyBorder="1" applyAlignment="1">
      <alignment vertical="center"/>
    </xf>
    <xf numFmtId="0" fontId="6" fillId="36" borderId="10" xfId="0" applyNumberFormat="1" applyFont="1" applyFill="1" applyBorder="1" applyAlignment="1" applyProtection="1">
      <alignment vertical="center"/>
      <protection locked="0"/>
    </xf>
    <xf numFmtId="0" fontId="56" fillId="39" borderId="11" xfId="0" applyFont="1" applyFill="1" applyBorder="1" applyAlignment="1">
      <alignment horizontal="center" vertical="top" wrapText="1" readingOrder="1"/>
    </xf>
    <xf numFmtId="0" fontId="57" fillId="40" borderId="12" xfId="0" applyFont="1" applyFill="1" applyBorder="1" applyAlignment="1">
      <alignment horizontal="left" vertical="center" wrapText="1" readingOrder="1"/>
    </xf>
    <xf numFmtId="0" fontId="58" fillId="40" borderId="12" xfId="0" applyFont="1" applyFill="1" applyBorder="1" applyAlignment="1">
      <alignment horizontal="left" vertical="top" wrapText="1" readingOrder="1"/>
    </xf>
    <xf numFmtId="0" fontId="57" fillId="40" borderId="13" xfId="0" applyFont="1" applyFill="1" applyBorder="1" applyAlignment="1">
      <alignment horizontal="left" vertical="center" wrapText="1" readingOrder="1"/>
    </xf>
    <xf numFmtId="0" fontId="59" fillId="40" borderId="13" xfId="0" applyFont="1" applyFill="1" applyBorder="1" applyAlignment="1">
      <alignment horizontal="left" vertical="top" wrapText="1" readingOrder="1"/>
    </xf>
    <xf numFmtId="0" fontId="58" fillId="40" borderId="13" xfId="0" applyFont="1" applyFill="1" applyBorder="1" applyAlignment="1">
      <alignment horizontal="left" vertical="top" wrapText="1" readingOrder="1"/>
    </xf>
    <xf numFmtId="0" fontId="58" fillId="40" borderId="13" xfId="0" applyFont="1" applyFill="1" applyBorder="1" applyAlignment="1">
      <alignment horizontal="left" vertical="center" wrapText="1" readingOrder="1"/>
    </xf>
    <xf numFmtId="0" fontId="57" fillId="40" borderId="14" xfId="0" applyFont="1" applyFill="1" applyBorder="1" applyAlignment="1">
      <alignment horizontal="left" vertical="center" wrapText="1" readingOrder="1"/>
    </xf>
    <xf numFmtId="0" fontId="58" fillId="40" borderId="14" xfId="0" applyFont="1" applyFill="1" applyBorder="1" applyAlignment="1">
      <alignment horizontal="left" vertical="center" wrapText="1" readingOrder="1"/>
    </xf>
    <xf numFmtId="0" fontId="59" fillId="40" borderId="15" xfId="0" applyFont="1" applyFill="1" applyBorder="1" applyAlignment="1">
      <alignment horizontal="left" vertical="center" wrapText="1" readingOrder="1"/>
    </xf>
    <xf numFmtId="0" fontId="59" fillId="40" borderId="13" xfId="0" applyFont="1" applyFill="1" applyBorder="1" applyAlignment="1">
      <alignment horizontal="left" vertical="center" wrapText="1" readingOrder="1"/>
    </xf>
    <xf numFmtId="0" fontId="57" fillId="41" borderId="13" xfId="0" applyFont="1" applyFill="1" applyBorder="1" applyAlignment="1">
      <alignment horizontal="center" vertical="center" wrapText="1" readingOrder="1"/>
    </xf>
    <xf numFmtId="0" fontId="59" fillId="40" borderId="14" xfId="0" applyFont="1" applyFill="1" applyBorder="1" applyAlignment="1">
      <alignment horizontal="left" vertical="center" wrapText="1" readingOrder="1"/>
    </xf>
    <xf numFmtId="0" fontId="60" fillId="40" borderId="12" xfId="0" applyFont="1" applyFill="1" applyBorder="1" applyAlignment="1">
      <alignment horizontal="left" vertical="top" wrapText="1" readingOrder="1"/>
    </xf>
    <xf numFmtId="0" fontId="60" fillId="40" borderId="13" xfId="0" applyFont="1" applyFill="1" applyBorder="1" applyAlignment="1">
      <alignment horizontal="left" vertical="top" wrapText="1" readingOrder="1"/>
    </xf>
    <xf numFmtId="0" fontId="60" fillId="40" borderId="13" xfId="0" applyFont="1" applyFill="1" applyBorder="1" applyAlignment="1">
      <alignment horizontal="left" vertical="center" wrapText="1" readingOrder="1"/>
    </xf>
    <xf numFmtId="0" fontId="60" fillId="40" borderId="16" xfId="0" applyFont="1" applyFill="1" applyBorder="1" applyAlignment="1">
      <alignment horizontal="left" vertical="center" wrapText="1" readingOrder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40" borderId="14" xfId="0" applyFont="1" applyFill="1" applyBorder="1" applyAlignment="1">
      <alignment horizontal="left" vertical="center" wrapText="1" readingOrder="1"/>
    </xf>
    <xf numFmtId="0" fontId="59" fillId="40" borderId="15" xfId="0" applyFont="1" applyFill="1" applyBorder="1" applyAlignment="1">
      <alignment horizontal="left" vertical="center" wrapText="1" readingOrder="1"/>
    </xf>
    <xf numFmtId="0" fontId="56" fillId="39" borderId="19" xfId="0" applyFont="1" applyFill="1" applyBorder="1" applyAlignment="1">
      <alignment horizontal="center" vertical="top" wrapText="1" readingOrder="1"/>
    </xf>
    <xf numFmtId="0" fontId="56" fillId="39" borderId="20" xfId="0" applyFont="1" applyFill="1" applyBorder="1" applyAlignment="1">
      <alignment horizontal="center" vertical="top" wrapText="1" readingOrder="1"/>
    </xf>
    <xf numFmtId="0" fontId="57" fillId="41" borderId="21" xfId="0" applyFont="1" applyFill="1" applyBorder="1" applyAlignment="1">
      <alignment horizontal="center" vertical="center" wrapText="1" readingOrder="1"/>
    </xf>
    <xf numFmtId="0" fontId="57" fillId="41" borderId="16" xfId="0" applyFont="1" applyFill="1" applyBorder="1" applyAlignment="1">
      <alignment horizontal="center" vertical="center" wrapText="1" readingOrder="1"/>
    </xf>
    <xf numFmtId="0" fontId="57" fillId="41" borderId="15" xfId="0" applyFont="1" applyFill="1" applyBorder="1" applyAlignment="1">
      <alignment horizontal="center" vertical="center" wrapText="1" readingOrder="1"/>
    </xf>
    <xf numFmtId="0" fontId="57" fillId="41" borderId="14" xfId="0" applyFont="1" applyFill="1" applyBorder="1" applyAlignment="1">
      <alignment horizontal="center" vertical="center" wrapText="1" readingOrder="1"/>
    </xf>
    <xf numFmtId="0" fontId="57" fillId="41" borderId="22" xfId="0" applyFont="1" applyFill="1" applyBorder="1" applyAlignment="1">
      <alignment horizontal="center" vertical="center" wrapText="1" readingOrder="1"/>
    </xf>
    <xf numFmtId="0" fontId="57" fillId="41" borderId="0" xfId="0" applyFont="1" applyFill="1" applyBorder="1" applyAlignment="1">
      <alignment horizontal="center" vertical="center" wrapText="1" readingOrder="1"/>
    </xf>
    <xf numFmtId="0" fontId="57" fillId="40" borderId="14" xfId="0" applyFont="1" applyFill="1" applyBorder="1" applyAlignment="1">
      <alignment horizontal="left" vertical="center" wrapText="1" readingOrder="1"/>
    </xf>
    <xf numFmtId="0" fontId="57" fillId="40" borderId="15" xfId="0" applyFont="1" applyFill="1" applyBorder="1" applyAlignment="1">
      <alignment horizontal="left" vertical="center" wrapText="1" readingOrder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1"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6" tint="-0.24993999302387238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</xdr:row>
      <xdr:rowOff>47625</xdr:rowOff>
    </xdr:from>
    <xdr:to>
      <xdr:col>9</xdr:col>
      <xdr:colOff>400050</xdr:colOff>
      <xdr:row>21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95375"/>
          <a:ext cx="771525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0"/>
  <sheetViews>
    <sheetView tabSelected="1" zoomScalePageLayoutView="0" workbookViewId="0" topLeftCell="A13">
      <selection activeCell="K26" sqref="K26"/>
    </sheetView>
  </sheetViews>
  <sheetFormatPr defaultColWidth="9.140625" defaultRowHeight="15"/>
  <cols>
    <col min="1" max="1" width="25.57421875" style="0" customWidth="1"/>
    <col min="2" max="2" width="16.140625" style="0" bestFit="1" customWidth="1"/>
    <col min="3" max="3" width="9.57421875" style="0" customWidth="1"/>
    <col min="6" max="10" width="10.140625" style="0" customWidth="1"/>
    <col min="11" max="11" width="10.28125" style="0" customWidth="1"/>
    <col min="12" max="12" width="10.421875" style="0" customWidth="1"/>
    <col min="15" max="15" width="16.421875" style="0" customWidth="1"/>
    <col min="16" max="16" width="9.28125" style="0" customWidth="1"/>
  </cols>
  <sheetData>
    <row r="1" spans="1:24" ht="16.5">
      <c r="A1" s="8" t="s">
        <v>51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"/>
    </row>
    <row r="3" spans="1:24" ht="16.5">
      <c r="A3" s="6" t="s">
        <v>52</v>
      </c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"/>
    </row>
    <row r="4" spans="1:24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R4" s="1"/>
      <c r="S4" s="1"/>
      <c r="T4" s="1"/>
      <c r="U4" s="1"/>
      <c r="V4" s="1"/>
      <c r="W4" s="1"/>
      <c r="X4" s="1"/>
    </row>
    <row r="5" spans="1:24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R5" s="1"/>
      <c r="S5" s="1"/>
      <c r="T5" s="1"/>
      <c r="U5" s="1"/>
      <c r="V5" s="1"/>
      <c r="W5" s="1"/>
      <c r="X5" s="1"/>
    </row>
    <row r="6" spans="1:24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R6" s="1"/>
      <c r="S6" s="1"/>
      <c r="T6" s="1"/>
      <c r="U6" s="1"/>
      <c r="V6" s="1"/>
      <c r="W6" s="1"/>
      <c r="X6" s="1"/>
    </row>
    <row r="7" spans="1:24" ht="16.5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R7" s="1"/>
      <c r="S7" s="1"/>
      <c r="T7" s="1"/>
      <c r="U7" s="1"/>
      <c r="V7" s="1"/>
      <c r="W7" s="1"/>
      <c r="X7" s="1"/>
    </row>
    <row r="8" spans="1:24" ht="16.5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R8" s="1"/>
      <c r="S8" s="1"/>
      <c r="T8" s="1"/>
      <c r="U8" s="1"/>
      <c r="V8" s="1"/>
      <c r="W8" s="1"/>
      <c r="X8" s="1"/>
    </row>
    <row r="9" spans="1:24" ht="16.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R9" s="1"/>
      <c r="S9" s="1"/>
      <c r="T9" s="1"/>
      <c r="U9" s="1"/>
      <c r="V9" s="1"/>
      <c r="W9" s="1"/>
      <c r="X9" s="1"/>
    </row>
    <row r="10" spans="1:24" ht="16.5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R10" s="1"/>
      <c r="S10" s="1"/>
      <c r="T10" s="1"/>
      <c r="U10" s="1"/>
      <c r="V10" s="1"/>
      <c r="W10" s="1"/>
      <c r="X10" s="1"/>
    </row>
    <row r="11" spans="1:24" ht="16.5">
      <c r="A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R11" s="1"/>
      <c r="S11" s="1"/>
      <c r="T11" s="1"/>
      <c r="U11" s="1"/>
      <c r="V11" s="1"/>
      <c r="W11" s="1"/>
      <c r="X11" s="1"/>
    </row>
    <row r="12" spans="1:24" ht="16.5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R12" s="1"/>
      <c r="S12" s="1"/>
      <c r="T12" s="1"/>
      <c r="U12" s="1"/>
      <c r="V12" s="1"/>
      <c r="W12" s="1"/>
      <c r="X12" s="1"/>
    </row>
    <row r="13" spans="1:24" ht="16.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R13" s="1"/>
      <c r="S13" s="1"/>
      <c r="T13" s="1"/>
      <c r="U13" s="1"/>
      <c r="V13" s="1"/>
      <c r="W13" s="1"/>
      <c r="X13" s="1"/>
    </row>
    <row r="14" spans="1:24" ht="16.5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R14" s="1"/>
      <c r="S14" s="1"/>
      <c r="U14" s="1"/>
      <c r="V14" s="1"/>
      <c r="W14" s="1"/>
      <c r="X14" s="1"/>
    </row>
    <row r="15" spans="1:24" ht="16.5">
      <c r="A15" s="5"/>
      <c r="B15" s="1"/>
      <c r="C15" s="1"/>
      <c r="D15" s="1"/>
      <c r="E15" s="1"/>
      <c r="F15" s="1"/>
      <c r="G15" s="1"/>
      <c r="H15" s="1"/>
      <c r="I15" s="1"/>
      <c r="J15" s="1"/>
      <c r="K15" s="20"/>
      <c r="L15" s="14"/>
      <c r="M15" s="14"/>
      <c r="O15" s="1"/>
      <c r="P15" s="1"/>
      <c r="Q15" s="1"/>
      <c r="R15" s="1"/>
      <c r="S15" s="1"/>
      <c r="U15" s="1"/>
      <c r="V15" s="1"/>
      <c r="W15" s="1"/>
      <c r="X15" s="1"/>
    </row>
    <row r="16" spans="1:24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20"/>
      <c r="L16" s="14"/>
      <c r="M16" s="14"/>
      <c r="N16" s="1"/>
      <c r="O16" s="1"/>
      <c r="P16" s="1"/>
      <c r="Q16" s="1"/>
      <c r="R16" s="1"/>
      <c r="S16" s="1"/>
      <c r="U16" s="1"/>
      <c r="V16" s="1"/>
      <c r="W16" s="1"/>
      <c r="X16" s="1"/>
    </row>
    <row r="17" spans="1:24" ht="16.5">
      <c r="A17" s="1"/>
      <c r="B17" s="1"/>
      <c r="C17" s="1"/>
      <c r="D17" s="1"/>
      <c r="E17" s="1"/>
      <c r="F17" s="1"/>
      <c r="G17" s="1"/>
      <c r="H17" s="1"/>
      <c r="I17" s="1"/>
      <c r="J17" s="1"/>
      <c r="K17" s="15"/>
      <c r="L17" s="14" t="s">
        <v>23</v>
      </c>
      <c r="M17" s="14"/>
      <c r="N17" s="1"/>
      <c r="O17" s="1"/>
      <c r="P17" s="1"/>
      <c r="Q17" s="1"/>
      <c r="R17" s="1"/>
      <c r="S17" s="1"/>
      <c r="U17" s="1"/>
      <c r="V17" s="1"/>
      <c r="W17" s="1"/>
      <c r="X17" s="1"/>
    </row>
    <row r="18" spans="1:24" ht="16.5">
      <c r="A18" s="1"/>
      <c r="B18" s="1"/>
      <c r="C18" s="1"/>
      <c r="D18" s="1"/>
      <c r="E18" s="1"/>
      <c r="F18" s="1"/>
      <c r="G18" s="1"/>
      <c r="H18" s="1"/>
      <c r="I18" s="1"/>
      <c r="J18" s="1"/>
      <c r="K18" s="16"/>
      <c r="L18" s="14" t="s">
        <v>22</v>
      </c>
      <c r="M18" s="14"/>
      <c r="O18" s="1"/>
      <c r="P18" s="1"/>
      <c r="Q18" s="1"/>
      <c r="R18" s="1"/>
      <c r="S18" s="1"/>
      <c r="U18" s="1"/>
      <c r="V18" s="1"/>
      <c r="W18" s="1"/>
      <c r="X18" s="1"/>
    </row>
    <row r="19" spans="1:24" ht="16.5">
      <c r="A19" s="1"/>
      <c r="B19" s="1"/>
      <c r="C19" s="1"/>
      <c r="D19" s="1"/>
      <c r="E19" s="1"/>
      <c r="F19" s="1"/>
      <c r="G19" s="1"/>
      <c r="H19" s="1"/>
      <c r="I19" s="1"/>
      <c r="J19" s="1"/>
      <c r="M19" s="1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6.5">
      <c r="A20" s="1"/>
      <c r="B20" s="1"/>
      <c r="C20" s="1"/>
      <c r="D20" s="1"/>
      <c r="E20" s="1"/>
      <c r="F20" s="1"/>
      <c r="G20" s="1"/>
      <c r="H20" s="1"/>
      <c r="I20" s="1"/>
      <c r="J20" s="1"/>
      <c r="M20" s="1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6.5">
      <c r="A21" s="1"/>
      <c r="B21" s="1"/>
      <c r="C21" s="1"/>
      <c r="D21" s="1"/>
      <c r="E21" s="1"/>
      <c r="F21" s="1"/>
      <c r="G21" s="1"/>
      <c r="H21" s="1"/>
      <c r="I21" s="1"/>
      <c r="J21" s="1"/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6.5">
      <c r="A22" s="1"/>
      <c r="B22" s="1"/>
      <c r="C22" s="1"/>
      <c r="D22" s="1"/>
      <c r="E22" s="1"/>
      <c r="F22" s="1"/>
      <c r="G22" s="1"/>
      <c r="H22" s="1"/>
      <c r="I22" s="1"/>
      <c r="J22" s="1"/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6.5">
      <c r="A23" s="1"/>
      <c r="B23" s="1"/>
      <c r="C23" s="1"/>
      <c r="D23" s="1"/>
      <c r="E23" s="1"/>
      <c r="F23" s="1"/>
      <c r="G23" s="1"/>
      <c r="H23" s="1"/>
      <c r="I23" s="1"/>
      <c r="J23" s="1"/>
      <c r="M23" s="1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6.5">
      <c r="A24" s="1"/>
      <c r="B24" s="1"/>
      <c r="C24" s="1"/>
      <c r="D24" s="1"/>
      <c r="E24" s="1"/>
      <c r="F24" s="1"/>
      <c r="G24" s="1"/>
      <c r="H24" s="1"/>
      <c r="I24" s="1"/>
      <c r="J24" s="1"/>
      <c r="M24" s="1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6.5">
      <c r="A25" s="1"/>
      <c r="B25" s="1"/>
      <c r="C25" s="1"/>
      <c r="D25" s="1"/>
      <c r="E25" s="1"/>
      <c r="F25" s="1"/>
      <c r="G25" s="1"/>
      <c r="H25" s="1"/>
      <c r="I25" s="1"/>
      <c r="J25" s="1"/>
      <c r="M25" s="1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6.5">
      <c r="A26" s="6" t="s">
        <v>0</v>
      </c>
      <c r="B26" s="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"/>
    </row>
    <row r="27" spans="1:24" ht="16.5">
      <c r="A27" s="29" t="s">
        <v>1</v>
      </c>
      <c r="B27" s="30">
        <v>3.6</v>
      </c>
      <c r="C27" s="31" t="s">
        <v>2</v>
      </c>
      <c r="D27" s="32" t="s">
        <v>8</v>
      </c>
      <c r="E27" s="33"/>
      <c r="F27" s="10"/>
      <c r="G27" s="10"/>
      <c r="H27" s="10"/>
      <c r="I27" s="10"/>
      <c r="J27" s="10"/>
      <c r="K27" s="1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"/>
    </row>
    <row r="28" spans="1:24" ht="16.5">
      <c r="A28" s="29" t="s">
        <v>3</v>
      </c>
      <c r="B28" s="30">
        <v>26.4</v>
      </c>
      <c r="C28" s="31" t="s">
        <v>2</v>
      </c>
      <c r="D28" s="32" t="s">
        <v>4</v>
      </c>
      <c r="E28" s="33"/>
      <c r="F28" s="10"/>
      <c r="G28" s="10"/>
      <c r="H28" s="10"/>
      <c r="I28" s="10"/>
      <c r="J28" s="10"/>
      <c r="K28" s="12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"/>
    </row>
    <row r="29" spans="1:24" ht="16.5">
      <c r="A29" s="30" t="s">
        <v>27</v>
      </c>
      <c r="B29" s="30">
        <v>20</v>
      </c>
      <c r="C29" s="31" t="s">
        <v>11</v>
      </c>
      <c r="D29" s="32" t="s">
        <v>21</v>
      </c>
      <c r="E29" s="32"/>
      <c r="F29" s="11"/>
      <c r="G29" s="11"/>
      <c r="H29" s="11"/>
      <c r="I29" s="11"/>
      <c r="J29" s="11"/>
      <c r="K29" s="1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"/>
    </row>
    <row r="30" spans="1:24" ht="16.5">
      <c r="A30" s="30" t="s">
        <v>28</v>
      </c>
      <c r="B30" s="30">
        <v>1</v>
      </c>
      <c r="C30" s="31" t="s">
        <v>29</v>
      </c>
      <c r="D30" s="32"/>
      <c r="E30" s="32"/>
      <c r="F30" s="11"/>
      <c r="G30" s="11"/>
      <c r="H30" s="11"/>
      <c r="I30" s="11"/>
      <c r="J30" s="11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"/>
    </row>
    <row r="31" spans="1:24" ht="16.5">
      <c r="A31" s="34" t="s">
        <v>30</v>
      </c>
      <c r="B31" s="34">
        <f>B30*B29</f>
        <v>20</v>
      </c>
      <c r="C31" s="31" t="s">
        <v>11</v>
      </c>
      <c r="D31" s="32" t="s">
        <v>12</v>
      </c>
      <c r="E31" s="33"/>
      <c r="F31" s="10"/>
      <c r="G31" s="10"/>
      <c r="H31" s="10"/>
      <c r="I31" s="10"/>
      <c r="J31" s="10"/>
      <c r="K31" s="1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"/>
    </row>
    <row r="32" spans="1:24" ht="16.5">
      <c r="A32" s="34" t="s">
        <v>5</v>
      </c>
      <c r="B32" s="35">
        <f>(1-B27/B28)*100</f>
        <v>86.36363636363636</v>
      </c>
      <c r="C32" s="31" t="s">
        <v>7</v>
      </c>
      <c r="D32" s="31"/>
      <c r="E32" s="3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"/>
    </row>
    <row r="33" spans="1:24" ht="16.5">
      <c r="A33" s="34" t="s">
        <v>6</v>
      </c>
      <c r="B33" s="36">
        <f>100-B32</f>
        <v>13.63636363636364</v>
      </c>
      <c r="C33" s="31" t="s">
        <v>7</v>
      </c>
      <c r="D33" s="31"/>
      <c r="E33" s="3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"/>
    </row>
    <row r="34" spans="1:24" ht="16.5">
      <c r="A34" s="37" t="s">
        <v>57</v>
      </c>
      <c r="B34" s="37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"/>
    </row>
    <row r="35" spans="1:24" ht="16.5">
      <c r="A35" s="41" t="s">
        <v>58</v>
      </c>
      <c r="B35" s="36">
        <f>200/B31</f>
        <v>10</v>
      </c>
      <c r="C35" s="65" t="s">
        <v>59</v>
      </c>
      <c r="D35" s="66" t="s">
        <v>60</v>
      </c>
      <c r="E35" s="66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"/>
    </row>
    <row r="36" spans="1:24" ht="16.5">
      <c r="A36" s="37" t="s">
        <v>9</v>
      </c>
      <c r="B36" s="37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"/>
    </row>
    <row r="37" spans="1:24" ht="16.5">
      <c r="A37" s="29" t="s">
        <v>10</v>
      </c>
      <c r="B37" s="30">
        <v>1200</v>
      </c>
      <c r="C37" s="31" t="s">
        <v>42</v>
      </c>
      <c r="D37" s="60" t="s">
        <v>53</v>
      </c>
      <c r="E37" s="10"/>
      <c r="F37" s="10"/>
      <c r="G37" s="10"/>
      <c r="H37" s="10"/>
      <c r="I37" s="10"/>
      <c r="J37" s="10"/>
      <c r="K37" s="1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"/>
    </row>
    <row r="38" spans="1:24" ht="16.5">
      <c r="A38" s="37" t="s">
        <v>13</v>
      </c>
      <c r="B38" s="21"/>
      <c r="C38" s="21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"/>
    </row>
    <row r="39" spans="1:24" ht="16.5">
      <c r="A39" s="29" t="s">
        <v>14</v>
      </c>
      <c r="B39" s="30">
        <v>80</v>
      </c>
      <c r="C39" s="31" t="s">
        <v>7</v>
      </c>
      <c r="D39" s="11" t="s">
        <v>17</v>
      </c>
      <c r="E39" s="11"/>
      <c r="F39" s="10"/>
      <c r="G39" s="10"/>
      <c r="H39" s="61"/>
      <c r="I39" s="10"/>
      <c r="J39" s="10"/>
      <c r="K39" s="12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"/>
    </row>
    <row r="40" spans="1:24" ht="18.75">
      <c r="A40" s="34" t="s">
        <v>15</v>
      </c>
      <c r="B40" s="36">
        <f>(B27/B28)^2*((B28-B27)/(B31/1000*B37*1000))*(B39/100/2)*1000000</f>
        <v>7.066115702479339</v>
      </c>
      <c r="C40" s="31" t="s">
        <v>16</v>
      </c>
      <c r="D40" s="11" t="s">
        <v>18</v>
      </c>
      <c r="E40" s="11"/>
      <c r="F40" s="11"/>
      <c r="G40" s="11"/>
      <c r="H40" s="11"/>
      <c r="I40" s="11"/>
      <c r="J40" s="11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"/>
    </row>
    <row r="41" spans="1:24" ht="16.5">
      <c r="A41" s="29" t="s">
        <v>25</v>
      </c>
      <c r="B41" s="42">
        <v>10</v>
      </c>
      <c r="C41" s="31" t="s">
        <v>16</v>
      </c>
      <c r="D41" s="11" t="s">
        <v>26</v>
      </c>
      <c r="E41" s="11"/>
      <c r="F41" s="11"/>
      <c r="G41" s="11"/>
      <c r="H41" s="11"/>
      <c r="I41" s="11"/>
      <c r="J41" s="11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"/>
    </row>
    <row r="42" spans="1:24" ht="16.5">
      <c r="A42" s="34" t="s">
        <v>24</v>
      </c>
      <c r="B42" s="36">
        <f>((B28*B31/1000)/((B39/100)*B27))+(((B28-B27)*B27*1000)/(2*B41*B37*B28))</f>
        <v>0.31287878787878787</v>
      </c>
      <c r="C42" s="31" t="s">
        <v>19</v>
      </c>
      <c r="D42" s="11" t="s">
        <v>20</v>
      </c>
      <c r="E42" s="1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"/>
    </row>
    <row r="43" spans="1:24" ht="16.5">
      <c r="A43" s="6" t="s">
        <v>44</v>
      </c>
      <c r="B43" s="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"/>
    </row>
    <row r="44" spans="1:24" ht="16.5">
      <c r="A44" s="38" t="s">
        <v>45</v>
      </c>
      <c r="B44" s="30">
        <v>0.1</v>
      </c>
      <c r="C44" s="39" t="s">
        <v>2</v>
      </c>
      <c r="D44" s="11" t="s">
        <v>46</v>
      </c>
      <c r="E44" s="11"/>
      <c r="F44" s="10"/>
      <c r="G44" s="10"/>
      <c r="H44" s="10"/>
      <c r="I44" s="10"/>
      <c r="J44" s="10"/>
      <c r="K44" s="12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"/>
    </row>
    <row r="45" spans="1:24" ht="16.5">
      <c r="A45" s="41" t="s">
        <v>47</v>
      </c>
      <c r="B45" s="40">
        <f>1.5*B31*(B28-B27)/B28/B37/B44</f>
        <v>0.21590909090909086</v>
      </c>
      <c r="C45" s="39" t="s">
        <v>48</v>
      </c>
      <c r="D45" s="62" t="s">
        <v>54</v>
      </c>
      <c r="E45" s="63"/>
      <c r="F45" s="10"/>
      <c r="G45" s="10"/>
      <c r="H45" s="64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"/>
    </row>
    <row r="46" spans="1:24" ht="17.25">
      <c r="A46" s="28" t="s">
        <v>38</v>
      </c>
      <c r="B46" s="26"/>
      <c r="C46" s="26"/>
      <c r="D46" s="26"/>
      <c r="E46" s="2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"/>
    </row>
    <row r="47" spans="1:24" ht="16.5">
      <c r="A47" s="25" t="s">
        <v>40</v>
      </c>
      <c r="B47" s="25"/>
      <c r="C47" s="25" t="s">
        <v>41</v>
      </c>
      <c r="D47" s="22">
        <f>B27</f>
        <v>3.6</v>
      </c>
      <c r="E47" s="21" t="s">
        <v>39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"/>
    </row>
    <row r="48" spans="1:24" ht="16.5">
      <c r="A48" s="18" t="s">
        <v>33</v>
      </c>
      <c r="B48" s="18"/>
      <c r="C48" s="18" t="s">
        <v>3</v>
      </c>
      <c r="D48" s="22">
        <f>B28</f>
        <v>26.4</v>
      </c>
      <c r="E48" s="21" t="s">
        <v>2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"/>
    </row>
    <row r="49" spans="1:24" ht="16.5">
      <c r="A49" s="18" t="s">
        <v>32</v>
      </c>
      <c r="B49" s="18"/>
      <c r="C49" s="18" t="s">
        <v>34</v>
      </c>
      <c r="D49" s="22">
        <f>B29</f>
        <v>20</v>
      </c>
      <c r="E49" s="21" t="s">
        <v>11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"/>
    </row>
    <row r="50" spans="1:24" ht="16.5">
      <c r="A50" s="18" t="s">
        <v>31</v>
      </c>
      <c r="B50" s="18"/>
      <c r="C50" s="19" t="s">
        <v>43</v>
      </c>
      <c r="D50" s="22">
        <f>B30</f>
        <v>1</v>
      </c>
      <c r="E50" s="17" t="s">
        <v>36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"/>
    </row>
    <row r="51" spans="1:24" ht="16.5">
      <c r="A51" s="18" t="s">
        <v>61</v>
      </c>
      <c r="B51" s="18"/>
      <c r="C51" s="19" t="s">
        <v>62</v>
      </c>
      <c r="D51" s="24">
        <f>B35</f>
        <v>10</v>
      </c>
      <c r="E51" s="17" t="s">
        <v>63</v>
      </c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1"/>
    </row>
    <row r="52" spans="1:24" ht="16.5">
      <c r="A52" s="18" t="s">
        <v>56</v>
      </c>
      <c r="B52" s="18"/>
      <c r="C52" s="18" t="s">
        <v>25</v>
      </c>
      <c r="D52" s="23">
        <f>B41</f>
        <v>10</v>
      </c>
      <c r="E52" s="17" t="s">
        <v>16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"/>
    </row>
    <row r="53" spans="1:24" ht="16.5">
      <c r="A53" s="18"/>
      <c r="B53" s="18"/>
      <c r="C53" s="18" t="s">
        <v>35</v>
      </c>
      <c r="D53" s="24">
        <f>B42</f>
        <v>0.31287878787878787</v>
      </c>
      <c r="E53" s="21" t="s">
        <v>37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"/>
    </row>
    <row r="54" spans="1:24" ht="16.5">
      <c r="A54" s="18" t="s">
        <v>55</v>
      </c>
      <c r="B54" s="18"/>
      <c r="C54" s="18" t="s">
        <v>49</v>
      </c>
      <c r="D54" s="24">
        <f>B45</f>
        <v>0.21590909090909086</v>
      </c>
      <c r="E54" s="17" t="s">
        <v>50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"/>
    </row>
    <row r="55" spans="1:24" ht="16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"/>
    </row>
    <row r="56" spans="1:24" ht="16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"/>
    </row>
    <row r="57" spans="1:24" ht="16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"/>
    </row>
    <row r="58" spans="1:24" ht="16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"/>
    </row>
    <row r="59" spans="1:24" ht="16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"/>
    </row>
    <row r="60" spans="1:24" ht="16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"/>
    </row>
    <row r="61" spans="1:24" ht="16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"/>
    </row>
    <row r="62" spans="1:24" ht="16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"/>
    </row>
    <row r="63" spans="1:24" ht="16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"/>
    </row>
    <row r="64" spans="1:24" ht="16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"/>
    </row>
    <row r="65" spans="1:24" ht="16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"/>
    </row>
    <row r="66" spans="1:24" ht="16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"/>
    </row>
    <row r="67" spans="1:24" ht="16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"/>
    </row>
    <row r="68" spans="1:24" ht="16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"/>
    </row>
    <row r="69" spans="1:24" ht="16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"/>
    </row>
    <row r="70" spans="1:24" ht="16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"/>
    </row>
    <row r="71" spans="1:24" ht="16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"/>
    </row>
    <row r="72" spans="1:24" ht="16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"/>
    </row>
    <row r="73" spans="1:24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"/>
    </row>
    <row r="74" spans="1:24" ht="16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"/>
    </row>
    <row r="75" spans="1:24" ht="16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"/>
    </row>
    <row r="76" spans="1:24" ht="16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"/>
    </row>
    <row r="77" spans="1:24" ht="16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"/>
    </row>
    <row r="78" spans="1:24" ht="16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"/>
    </row>
    <row r="79" spans="1:24" ht="16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"/>
    </row>
    <row r="80" spans="1:24" ht="16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"/>
    </row>
    <row r="81" spans="1:24" ht="16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"/>
    </row>
    <row r="82" spans="1:24" ht="16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"/>
    </row>
    <row r="83" spans="1:24" ht="16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"/>
    </row>
    <row r="84" spans="1:24" ht="16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"/>
    </row>
    <row r="85" spans="1:24" ht="16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"/>
    </row>
    <row r="86" spans="1:24" ht="16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"/>
    </row>
    <row r="87" spans="1:24" ht="16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"/>
    </row>
    <row r="88" spans="1:24" ht="16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"/>
    </row>
    <row r="89" spans="1:24" ht="16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"/>
    </row>
    <row r="90" spans="1:24" ht="16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"/>
    </row>
    <row r="91" spans="1:24" ht="16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"/>
    </row>
    <row r="92" spans="1:24" ht="16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"/>
    </row>
    <row r="93" spans="1:24" ht="16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"/>
    </row>
    <row r="94" spans="1:24" ht="16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"/>
    </row>
    <row r="95" spans="1:24" ht="16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"/>
    </row>
    <row r="96" spans="1:24" ht="16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"/>
    </row>
    <row r="97" spans="1:24" ht="16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"/>
    </row>
    <row r="98" spans="1:24" ht="16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"/>
    </row>
    <row r="99" spans="1:24" ht="16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"/>
    </row>
    <row r="100" spans="1:24" ht="16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"/>
    </row>
    <row r="101" spans="1:24" ht="16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"/>
    </row>
    <row r="102" spans="1:24" ht="16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"/>
    </row>
    <row r="103" spans="1:24" ht="16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"/>
    </row>
    <row r="104" spans="1:24" ht="16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"/>
    </row>
    <row r="105" spans="1:24" ht="16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"/>
    </row>
    <row r="106" spans="1:24" ht="16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"/>
    </row>
    <row r="107" spans="1:24" ht="16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"/>
    </row>
    <row r="108" spans="1:24" ht="16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"/>
    </row>
    <row r="109" spans="1:24" ht="16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"/>
    </row>
    <row r="110" spans="1:24" ht="16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"/>
    </row>
    <row r="111" spans="1:24" ht="16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"/>
    </row>
    <row r="112" spans="1:24" ht="16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"/>
    </row>
    <row r="113" spans="1:24" ht="16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"/>
    </row>
    <row r="114" spans="1:24" ht="16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"/>
    </row>
    <row r="115" spans="1:24" ht="16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"/>
    </row>
    <row r="116" spans="1:24" ht="16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"/>
    </row>
    <row r="117" spans="1:24" ht="16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"/>
    </row>
    <row r="118" spans="1:24" ht="16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"/>
    </row>
    <row r="119" spans="1:24" ht="16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"/>
    </row>
    <row r="120" spans="1:24" ht="16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"/>
    </row>
    <row r="121" spans="1:24" ht="16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"/>
    </row>
    <row r="122" spans="1:24" ht="16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"/>
    </row>
    <row r="123" spans="1:24" ht="16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"/>
    </row>
    <row r="124" spans="1:24" ht="16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"/>
    </row>
    <row r="125" spans="1:24" ht="16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"/>
    </row>
    <row r="126" spans="1:24" ht="16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"/>
    </row>
    <row r="127" spans="1:24" ht="16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"/>
    </row>
    <row r="128" spans="1:24" ht="16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"/>
    </row>
    <row r="129" spans="1:24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6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6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6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6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6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6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6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6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6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6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6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6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6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6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6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6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6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6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6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6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6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6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6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6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6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6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6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6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6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6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6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6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6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6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6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6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6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6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6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6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6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6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6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6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6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6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6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6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6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6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6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6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6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6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6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6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6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6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6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6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6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6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6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6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6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6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6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6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6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6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6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6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6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6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6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6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6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6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6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6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6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6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6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6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6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6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6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6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6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6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6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6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6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6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6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6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6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6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6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6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6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6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6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6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6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6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6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6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6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6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6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6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6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6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6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6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6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6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6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6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6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6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6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6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6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6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6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6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6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6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6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6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6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6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6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6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6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6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6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6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6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6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6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6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6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6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6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6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6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6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6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6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6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6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6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6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6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6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6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6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6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6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6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6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6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6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6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6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6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6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6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6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6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6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6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6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6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6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6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6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6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6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6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6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6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6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6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6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6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6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6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6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6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6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6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6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6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6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6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6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6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6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6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6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6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6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6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6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6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6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6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6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6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6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6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6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6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6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6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6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6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6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6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6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6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6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6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6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6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6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6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6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6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6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6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6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6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6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6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6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6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6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6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6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6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6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6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6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6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6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6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6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6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6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6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6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6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6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6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6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6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6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6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6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6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6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6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6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6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6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6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6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6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6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6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6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6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6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6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6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6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6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6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6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6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6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6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6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6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6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6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6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6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6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6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6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6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6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6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6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6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6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6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6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6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6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6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6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6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6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6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6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6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6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6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6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6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6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6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6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6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6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6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6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6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6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6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6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6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6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6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6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6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6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6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6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6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6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6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6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6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6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6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6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6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6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6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6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6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6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6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6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6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6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6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6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6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6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6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</sheetData>
  <sheetProtection selectLockedCells="1"/>
  <conditionalFormatting sqref="L39 L37 L31 L28:L29">
    <cfRule type="containsText" priority="11" dxfId="1" operator="containsText" text="Out">
      <formula>NOT(ISERROR(SEARCH("Out",L28)))</formula>
    </cfRule>
    <cfRule type="containsText" priority="12" dxfId="0" operator="containsText" text="In">
      <formula>NOT(ISERROR(SEARCH("In",L28)))</formula>
    </cfRule>
  </conditionalFormatting>
  <conditionalFormatting sqref="L27">
    <cfRule type="containsText" priority="13" dxfId="1" operator="containsText" text="Out">
      <formula>NOT(ISERROR(SEARCH("Out",L27)))</formula>
    </cfRule>
    <cfRule type="containsText" priority="14" dxfId="3" operator="containsText" text="In">
      <formula>NOT(ISERROR(SEARCH("In",L27)))</formula>
    </cfRule>
    <cfRule type="containsText" priority="15" dxfId="2" operator="containsText" text="In">
      <formula>NOT(ISERROR(SEARCH("In",L27)))</formula>
    </cfRule>
    <cfRule type="containsText" priority="16" dxfId="7" operator="containsText" text="Out Range">
      <formula>NOT(ISERROR(SEARCH("Out Range",L27)))</formula>
    </cfRule>
    <cfRule type="containsText" priority="17" dxfId="8" operator="containsText" text="In Range">
      <formula>NOT(ISERROR(SEARCH("In Range",L27)))</formula>
    </cfRule>
    <cfRule type="cellIs" priority="18" dxfId="9" operator="equal">
      <formula>"""In Range"""</formula>
    </cfRule>
    <cfRule type="colorScale" priority="19" dxfId="10">
      <colorScale>
        <cfvo type="formula" val="&quot;In Range&quot;"/>
        <cfvo type="formula" val="&quot;Out Range&quot;"/>
        <color theme="6"/>
        <color rgb="FFFF0000"/>
      </colorScale>
    </cfRule>
  </conditionalFormatting>
  <conditionalFormatting sqref="L44">
    <cfRule type="containsText" priority="1" dxfId="1" operator="containsText" text="Out">
      <formula>NOT(ISERROR(SEARCH("Out",L44)))</formula>
    </cfRule>
    <cfRule type="containsText" priority="2" dxfId="0" operator="containsText" text="In">
      <formula>NOT(ISERROR(SEARCH("In",L44)))</formula>
    </cfRule>
  </conditionalFormatting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49"/>
  <sheetViews>
    <sheetView zoomScalePageLayoutView="0" workbookViewId="0" topLeftCell="B40">
      <selection activeCell="B50" sqref="B50"/>
    </sheetView>
  </sheetViews>
  <sheetFormatPr defaultColWidth="9.140625" defaultRowHeight="15"/>
  <cols>
    <col min="2" max="2" width="50.421875" style="0" customWidth="1"/>
    <col min="3" max="4" width="101.57421875" style="0" customWidth="1"/>
  </cols>
  <sheetData>
    <row r="4" ht="14.25" thickBot="1"/>
    <row r="5" spans="1:3" ht="21" thickBot="1">
      <c r="A5" s="69"/>
      <c r="B5" s="70"/>
      <c r="C5" s="43"/>
    </row>
    <row r="6" spans="1:3" ht="17.25" customHeight="1" thickBot="1" thickTop="1">
      <c r="A6" s="71"/>
      <c r="B6" s="44"/>
      <c r="C6" s="45"/>
    </row>
    <row r="7" spans="1:3" ht="15" customHeight="1" thickBot="1">
      <c r="A7" s="72"/>
      <c r="B7" s="46"/>
      <c r="C7" s="47"/>
    </row>
    <row r="8" spans="1:3" ht="18.75" customHeight="1" thickBot="1">
      <c r="A8" s="72"/>
      <c r="B8" s="46"/>
      <c r="C8" s="47"/>
    </row>
    <row r="9" spans="1:3" ht="24" customHeight="1" thickBot="1">
      <c r="A9" s="72"/>
      <c r="B9" s="46"/>
      <c r="C9" s="48"/>
    </row>
    <row r="10" spans="1:3" ht="18.75" customHeight="1" thickBot="1">
      <c r="A10" s="72"/>
      <c r="B10" s="46"/>
      <c r="C10" s="49"/>
    </row>
    <row r="11" spans="1:3" ht="18" customHeight="1" thickBot="1">
      <c r="A11" s="72"/>
      <c r="B11" s="46"/>
      <c r="C11" s="49"/>
    </row>
    <row r="12" spans="1:3" ht="15" customHeight="1">
      <c r="A12" s="72"/>
      <c r="B12" s="77"/>
      <c r="C12" s="51"/>
    </row>
    <row r="13" spans="1:3" ht="15.75" thickBot="1">
      <c r="A13" s="72"/>
      <c r="B13" s="78"/>
      <c r="C13" s="52"/>
    </row>
    <row r="14" spans="1:3" ht="24.75" customHeight="1" thickBot="1">
      <c r="A14" s="73"/>
      <c r="B14" s="46"/>
      <c r="C14" s="53"/>
    </row>
    <row r="15" spans="1:3" ht="28.5" customHeight="1" thickBot="1">
      <c r="A15" s="74"/>
      <c r="B15" s="46"/>
      <c r="C15" s="49"/>
    </row>
    <row r="16" spans="1:3" ht="42" customHeight="1" thickBot="1">
      <c r="A16" s="73"/>
      <c r="B16" s="46"/>
      <c r="C16" s="49"/>
    </row>
    <row r="17" spans="1:3" ht="30.75" customHeight="1" thickBot="1">
      <c r="A17" s="74"/>
      <c r="B17" s="46"/>
      <c r="C17" s="49"/>
    </row>
    <row r="18" spans="1:3" ht="31.5" customHeight="1" thickBot="1">
      <c r="A18" s="73"/>
      <c r="B18" s="46"/>
      <c r="C18" s="49"/>
    </row>
    <row r="19" spans="1:3" ht="49.5" customHeight="1" thickBot="1">
      <c r="A19" s="54"/>
      <c r="B19" s="46"/>
      <c r="C19" s="49"/>
    </row>
    <row r="20" spans="1:3" ht="15">
      <c r="A20" s="74"/>
      <c r="B20" s="77"/>
      <c r="C20" s="55"/>
    </row>
    <row r="21" spans="1:3" ht="15.75" thickBot="1">
      <c r="A21" s="72"/>
      <c r="B21" s="78"/>
      <c r="C21" s="52"/>
    </row>
    <row r="22" spans="1:3" ht="40.5" customHeight="1" thickBot="1">
      <c r="A22" s="73"/>
      <c r="B22" s="46"/>
      <c r="C22" s="53"/>
    </row>
    <row r="27" ht="14.25" thickBot="1"/>
    <row r="28" spans="1:3" ht="21" thickBot="1">
      <c r="A28" s="69"/>
      <c r="B28" s="70"/>
      <c r="C28" s="43"/>
    </row>
    <row r="29" spans="1:3" ht="16.5" thickBot="1" thickTop="1">
      <c r="A29" s="71"/>
      <c r="B29" s="44"/>
      <c r="C29" s="56"/>
    </row>
    <row r="30" spans="1:3" ht="15.75" thickBot="1">
      <c r="A30" s="72"/>
      <c r="B30" s="46"/>
      <c r="C30" s="57"/>
    </row>
    <row r="31" spans="1:3" ht="15.75" thickBot="1">
      <c r="A31" s="72"/>
      <c r="B31" s="46"/>
      <c r="C31" s="57"/>
    </row>
    <row r="32" spans="1:3" ht="15.75" thickBot="1">
      <c r="A32" s="72"/>
      <c r="B32" s="46"/>
      <c r="C32" s="57"/>
    </row>
    <row r="33" spans="1:3" ht="15.75" thickBot="1">
      <c r="A33" s="72"/>
      <c r="B33" s="46"/>
      <c r="C33" s="58"/>
    </row>
    <row r="34" spans="1:3" ht="15.75" thickBot="1">
      <c r="A34" s="72"/>
      <c r="B34" s="46"/>
      <c r="C34" s="57"/>
    </row>
    <row r="35" spans="1:3" ht="15.75" thickBot="1">
      <c r="A35" s="72"/>
      <c r="B35" s="46"/>
      <c r="C35" s="57"/>
    </row>
    <row r="36" spans="1:3" ht="15.75" thickBot="1">
      <c r="A36" s="72"/>
      <c r="B36" s="46"/>
      <c r="C36" s="58"/>
    </row>
    <row r="37" spans="1:3" ht="15.75" thickBot="1">
      <c r="A37" s="72"/>
      <c r="B37" s="50"/>
      <c r="C37" s="58"/>
    </row>
    <row r="38" spans="1:3" ht="20.25" customHeight="1" thickBot="1">
      <c r="A38" s="73"/>
      <c r="B38" s="46"/>
      <c r="C38" s="57"/>
    </row>
    <row r="39" spans="1:3" ht="15.75" thickBot="1">
      <c r="A39" s="74"/>
      <c r="B39" s="46"/>
      <c r="C39" s="57"/>
    </row>
    <row r="40" spans="1:3" ht="15.75" thickBot="1">
      <c r="A40" s="72"/>
      <c r="B40" s="46"/>
      <c r="C40" s="58"/>
    </row>
    <row r="41" spans="1:3" ht="15.75" thickBot="1">
      <c r="A41" s="73"/>
      <c r="B41" s="46"/>
      <c r="C41" s="57"/>
    </row>
    <row r="42" spans="1:3" ht="15.75" thickBot="1">
      <c r="A42" s="74"/>
      <c r="B42" s="46"/>
      <c r="C42" s="58"/>
    </row>
    <row r="43" spans="1:3" ht="15.75" thickBot="1">
      <c r="A43" s="72"/>
      <c r="B43" s="46"/>
      <c r="C43" s="58"/>
    </row>
    <row r="44" spans="1:3" ht="15.75" thickBot="1">
      <c r="A44" s="72"/>
      <c r="B44" s="46"/>
      <c r="C44" s="57"/>
    </row>
    <row r="45" spans="1:3" ht="15.75" thickBot="1">
      <c r="A45" s="75"/>
      <c r="B45" s="46"/>
      <c r="C45" s="58"/>
    </row>
    <row r="46" spans="1:3" ht="15.75" thickBot="1">
      <c r="A46" s="76"/>
      <c r="B46" s="46"/>
      <c r="C46" s="59"/>
    </row>
    <row r="47" spans="2:3" ht="13.5">
      <c r="B47" s="77"/>
      <c r="C47" s="67"/>
    </row>
    <row r="48" spans="2:3" ht="40.5" customHeight="1" thickBot="1">
      <c r="B48" s="78"/>
      <c r="C48" s="68"/>
    </row>
    <row r="49" spans="2:3" ht="45" customHeight="1" thickBot="1">
      <c r="B49" s="46"/>
      <c r="C49" s="53"/>
    </row>
  </sheetData>
  <sheetProtection/>
  <mergeCells count="14">
    <mergeCell ref="A5:B5"/>
    <mergeCell ref="A6:A14"/>
    <mergeCell ref="B12:B13"/>
    <mergeCell ref="A15:A16"/>
    <mergeCell ref="A17:A18"/>
    <mergeCell ref="A20:A22"/>
    <mergeCell ref="B20:B21"/>
    <mergeCell ref="C47:C48"/>
    <mergeCell ref="A28:B28"/>
    <mergeCell ref="A29:A38"/>
    <mergeCell ref="A39:A41"/>
    <mergeCell ref="A42:A44"/>
    <mergeCell ref="A45:A46"/>
    <mergeCell ref="B47:B48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2018-08-31T04:42:18Z</dcterms:modified>
  <cp:category/>
  <cp:version/>
  <cp:contentType/>
  <cp:contentStatus/>
</cp:coreProperties>
</file>